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Mes documents (non-copiés sur PC port 3)\PC FSU\groupe com\Newsletter\PSC calculateur\"/>
    </mc:Choice>
  </mc:AlternateContent>
  <xr:revisionPtr revIDLastSave="0" documentId="13_ncr:1_{47051699-9DA5-4FF0-A822-5C1D2BE605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cul" sheetId="1" r:id="rId1"/>
    <sheet name="Feuil2" sheetId="2" state="hidden" r:id="rId2"/>
  </sheets>
  <definedNames>
    <definedName name="option">Feuil2!$A$2:$A$4</definedName>
    <definedName name="tab_option">calcul!$C$26:$D$28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E8" i="1" l="1"/>
  <c r="C18" i="1" s="1"/>
  <c r="C17" i="1"/>
  <c r="D16" i="1"/>
  <c r="D21" i="1" s="1"/>
  <c r="C19" i="1" l="1"/>
  <c r="C20" i="1"/>
  <c r="C21" i="1" l="1"/>
  <c r="G28" i="1" s="1"/>
  <c r="G21" i="1" l="1"/>
  <c r="C23" i="1"/>
</calcChain>
</file>

<file path=xl/sharedStrings.xml><?xml version="1.0" encoding="utf-8"?>
<sst xmlns="http://schemas.openxmlformats.org/spreadsheetml/2006/main" count="34" uniqueCount="26">
  <si>
    <t xml:space="preserve">Montant cotisation d'équilibre </t>
  </si>
  <si>
    <t>Part variable en % du salaire</t>
  </si>
  <si>
    <t>Fond d'aide aux retraités</t>
  </si>
  <si>
    <t>Fond action sociale</t>
  </si>
  <si>
    <t>Pmss 2024</t>
  </si>
  <si>
    <t>Part fixe agent</t>
  </si>
  <si>
    <t>Part fixe employeur</t>
  </si>
  <si>
    <t>Part Agent</t>
  </si>
  <si>
    <t>Part Employeur</t>
  </si>
  <si>
    <t>Cotisation mensuelle</t>
  </si>
  <si>
    <t>Cotisation totale agent + employeur</t>
  </si>
  <si>
    <t>Plafond Part Variable</t>
  </si>
  <si>
    <t>Simulateur édité à partir des informations fournies par l'administration</t>
  </si>
  <si>
    <t>options</t>
  </si>
  <si>
    <t>option choisie</t>
  </si>
  <si>
    <t>coût mensuel sans option</t>
  </si>
  <si>
    <t>complétez les parties surlignées en jaune</t>
  </si>
  <si>
    <t>Option</t>
  </si>
  <si>
    <t>Option 1</t>
  </si>
  <si>
    <t>Option 2</t>
  </si>
  <si>
    <t>Option 3</t>
  </si>
  <si>
    <t>Salaire brut (primes incluses)</t>
  </si>
  <si>
    <t>Benéficaire "ACTIF"</t>
  </si>
  <si>
    <t>coût mensuel avec option et les 5 euros déduits</t>
  </si>
  <si>
    <t>Payé à MERCER. La participation de l'employeur de 5 € sera reversée sur la feuille de paie</t>
  </si>
  <si>
    <t>Avant déduction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</si>
</sst>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2" fillId="0" borderId="0" xfId="2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10" fontId="0" fillId="0" borderId="5" xfId="1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" fontId="0" fillId="0" borderId="5" xfId="1" applyNumberFormat="1" applyFont="1" applyBorder="1" applyAlignment="1" applyProtection="1">
      <alignment horizontal="center"/>
      <protection hidden="1"/>
    </xf>
    <xf numFmtId="10" fontId="0" fillId="0" borderId="5" xfId="0" applyNumberForma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10" fontId="0" fillId="0" borderId="7" xfId="1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164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4" fontId="0" fillId="0" borderId="19" xfId="0" applyNumberForma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center" vertical="center"/>
      <protection hidden="1"/>
    </xf>
    <xf numFmtId="164" fontId="0" fillId="4" borderId="28" xfId="0" applyNumberFormat="1" applyFill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64" fontId="0" fillId="0" borderId="22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4" fontId="0" fillId="0" borderId="23" xfId="0" applyNumberFormat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164" fontId="0" fillId="0" borderId="25" xfId="0" applyNumberFormat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164" fontId="0" fillId="3" borderId="0" xfId="0" applyNumberFormat="1" applyFill="1" applyAlignment="1" applyProtection="1">
      <alignment horizontal="center" vertical="center"/>
      <protection hidden="1"/>
    </xf>
    <xf numFmtId="0" fontId="0" fillId="0" borderId="26" xfId="0" applyBorder="1" applyProtection="1"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28" xfId="0" applyFill="1" applyBorder="1" applyAlignment="1" applyProtection="1">
      <alignment horizontal="center" vertical="center"/>
      <protection locked="0" hidden="1"/>
    </xf>
    <xf numFmtId="164" fontId="0" fillId="0" borderId="9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4</xdr:row>
      <xdr:rowOff>84115</xdr:rowOff>
    </xdr:from>
    <xdr:to>
      <xdr:col>1</xdr:col>
      <xdr:colOff>2101850</xdr:colOff>
      <xdr:row>4</xdr:row>
      <xdr:rowOff>814309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5535" y="822052"/>
          <a:ext cx="1930399" cy="730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showRuler="0" showWhiteSpace="0" view="pageBreakPreview" zoomScale="95" zoomScaleNormal="100" zoomScaleSheetLayoutView="95" workbookViewId="0">
      <selection activeCell="G4" sqref="G4"/>
    </sheetView>
  </sheetViews>
  <sheetFormatPr baseColWidth="10" defaultRowHeight="14.4" x14ac:dyDescent="0.3"/>
  <cols>
    <col min="2" max="2" width="32.5546875" customWidth="1"/>
    <col min="3" max="3" width="14.44140625" customWidth="1"/>
    <col min="4" max="4" width="23.21875" customWidth="1"/>
    <col min="5" max="5" width="13.77734375" customWidth="1"/>
    <col min="6" max="6" width="27.77734375" customWidth="1"/>
    <col min="7" max="7" width="14.2187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1"/>
      <c r="B4" s="1" t="s">
        <v>12</v>
      </c>
      <c r="C4" s="1"/>
      <c r="D4" s="1"/>
      <c r="E4" s="1"/>
      <c r="F4" s="2" t="s">
        <v>21</v>
      </c>
      <c r="G4" s="48">
        <v>2500</v>
      </c>
      <c r="H4" s="1"/>
    </row>
    <row r="5" spans="1:8" ht="66" customHeight="1" x14ac:dyDescent="0.5">
      <c r="A5" s="1"/>
      <c r="B5" s="3"/>
      <c r="C5" s="1"/>
      <c r="D5" s="4" t="s">
        <v>22</v>
      </c>
      <c r="E5" s="1"/>
      <c r="F5" s="5" t="s">
        <v>16</v>
      </c>
      <c r="G5" s="1"/>
      <c r="H5" s="1"/>
    </row>
    <row r="6" spans="1:8" ht="15" thickBot="1" x14ac:dyDescent="0.35">
      <c r="A6" s="1"/>
      <c r="B6" s="1"/>
      <c r="C6" s="1"/>
      <c r="D6" s="1"/>
      <c r="E6" s="1"/>
      <c r="F6" s="1"/>
      <c r="G6" s="1"/>
      <c r="H6" s="1"/>
    </row>
    <row r="7" spans="1:8" ht="15" thickTop="1" x14ac:dyDescent="0.3">
      <c r="A7" s="1"/>
      <c r="B7" s="6" t="s">
        <v>0</v>
      </c>
      <c r="C7" s="7">
        <v>74.319999999999993</v>
      </c>
      <c r="D7" s="1"/>
      <c r="E7" s="1"/>
      <c r="F7" s="1"/>
      <c r="G7" s="1"/>
      <c r="H7" s="1"/>
    </row>
    <row r="8" spans="1:8" x14ac:dyDescent="0.3">
      <c r="A8" s="1"/>
      <c r="B8" s="8" t="s">
        <v>1</v>
      </c>
      <c r="C8" s="9">
        <v>8.0000000000000002E-3</v>
      </c>
      <c r="D8" s="10" t="s">
        <v>11</v>
      </c>
      <c r="E8" s="11">
        <f>+C8*C11</f>
        <v>30.911999999999999</v>
      </c>
      <c r="F8" s="12"/>
      <c r="G8" s="1"/>
      <c r="H8" s="1"/>
    </row>
    <row r="9" spans="1:8" x14ac:dyDescent="0.3">
      <c r="A9" s="1"/>
      <c r="B9" s="8" t="s">
        <v>2</v>
      </c>
      <c r="C9" s="9">
        <v>0.02</v>
      </c>
      <c r="D9" s="1"/>
      <c r="E9" s="1"/>
      <c r="F9" s="1"/>
      <c r="G9" s="1"/>
      <c r="H9" s="1"/>
    </row>
    <row r="10" spans="1:8" x14ac:dyDescent="0.3">
      <c r="A10" s="1"/>
      <c r="B10" s="8" t="s">
        <v>3</v>
      </c>
      <c r="C10" s="9">
        <v>5.0000000000000001E-3</v>
      </c>
      <c r="D10" s="1"/>
      <c r="E10" s="1"/>
      <c r="F10" s="1"/>
      <c r="G10" s="1"/>
      <c r="H10" s="1"/>
    </row>
    <row r="11" spans="1:8" x14ac:dyDescent="0.3">
      <c r="A11" s="1"/>
      <c r="B11" s="8" t="s">
        <v>4</v>
      </c>
      <c r="C11" s="13">
        <v>3864</v>
      </c>
      <c r="D11" s="1"/>
      <c r="E11" s="1"/>
      <c r="F11" s="1"/>
      <c r="G11" s="1"/>
      <c r="H11" s="1"/>
    </row>
    <row r="12" spans="1:8" x14ac:dyDescent="0.3">
      <c r="A12" s="1"/>
      <c r="B12" s="8" t="s">
        <v>5</v>
      </c>
      <c r="C12" s="14">
        <v>0.2</v>
      </c>
      <c r="D12" s="1"/>
      <c r="E12" s="1"/>
      <c r="F12" s="1"/>
      <c r="G12" s="1"/>
      <c r="H12" s="1"/>
    </row>
    <row r="13" spans="1:8" ht="15" thickBot="1" x14ac:dyDescent="0.35">
      <c r="A13" s="1"/>
      <c r="B13" s="15" t="s">
        <v>6</v>
      </c>
      <c r="C13" s="16">
        <v>0.5</v>
      </c>
      <c r="D13" s="1"/>
      <c r="E13" s="1"/>
      <c r="F13" s="1"/>
      <c r="G13" s="1"/>
      <c r="H13" s="1"/>
    </row>
    <row r="14" spans="1:8" ht="15.6" thickTop="1" thickBot="1" x14ac:dyDescent="0.35">
      <c r="A14" s="1"/>
      <c r="B14" s="1"/>
      <c r="C14" s="17"/>
      <c r="D14" s="1"/>
      <c r="E14" s="1"/>
      <c r="F14" s="1"/>
      <c r="G14" s="1"/>
      <c r="H14" s="1"/>
    </row>
    <row r="15" spans="1:8" ht="15" thickTop="1" x14ac:dyDescent="0.3">
      <c r="A15" s="1"/>
      <c r="B15" s="18"/>
      <c r="C15" s="19" t="s">
        <v>7</v>
      </c>
      <c r="D15" s="20" t="s">
        <v>8</v>
      </c>
      <c r="E15" s="1"/>
      <c r="F15" s="1"/>
      <c r="G15" s="1"/>
      <c r="H15" s="1"/>
    </row>
    <row r="16" spans="1:8" x14ac:dyDescent="0.3">
      <c r="A16" s="1"/>
      <c r="B16" s="21"/>
      <c r="C16" s="22"/>
      <c r="D16" s="23">
        <f>+C7/2</f>
        <v>37.159999999999997</v>
      </c>
      <c r="E16" s="1"/>
      <c r="F16" s="1"/>
      <c r="G16" s="1"/>
      <c r="H16" s="1"/>
    </row>
    <row r="17" spans="1:8" x14ac:dyDescent="0.3">
      <c r="A17" s="1"/>
      <c r="B17" s="8" t="s">
        <v>5</v>
      </c>
      <c r="C17" s="24">
        <f>+C12*C7</f>
        <v>14.863999999999999</v>
      </c>
      <c r="D17" s="25"/>
      <c r="E17" s="1"/>
      <c r="F17" s="1"/>
      <c r="G17" s="1"/>
      <c r="H17" s="1"/>
    </row>
    <row r="18" spans="1:8" x14ac:dyDescent="0.3">
      <c r="A18" s="1"/>
      <c r="B18" s="8" t="s">
        <v>1</v>
      </c>
      <c r="C18" s="24">
        <f>+MIN(E8,C8*G4)</f>
        <v>20</v>
      </c>
      <c r="D18" s="25"/>
      <c r="E18" s="1"/>
      <c r="F18" s="1"/>
      <c r="G18" s="1"/>
      <c r="H18" s="1"/>
    </row>
    <row r="19" spans="1:8" x14ac:dyDescent="0.3">
      <c r="A19" s="1"/>
      <c r="B19" s="8" t="s">
        <v>2</v>
      </c>
      <c r="C19" s="24">
        <f>+($C$17+$C$18)*C9</f>
        <v>0.69728000000000001</v>
      </c>
      <c r="D19" s="25"/>
      <c r="E19" s="1"/>
      <c r="F19" s="1"/>
      <c r="G19" s="1"/>
      <c r="H19" s="1"/>
    </row>
    <row r="20" spans="1:8" ht="15" thickBot="1" x14ac:dyDescent="0.35">
      <c r="A20" s="1"/>
      <c r="B20" s="26" t="s">
        <v>3</v>
      </c>
      <c r="C20" s="27">
        <f>+($C$17+$C$18)*C10</f>
        <v>0.17432</v>
      </c>
      <c r="D20" s="28"/>
      <c r="E20" s="1"/>
      <c r="F20" s="1"/>
      <c r="G20" s="1"/>
      <c r="H20" s="1"/>
    </row>
    <row r="21" spans="1:8" ht="22.5" customHeight="1" thickTop="1" thickBot="1" x14ac:dyDescent="0.35">
      <c r="A21" s="1"/>
      <c r="B21" s="29" t="s">
        <v>9</v>
      </c>
      <c r="C21" s="30">
        <f>SUM(C17:C20)</f>
        <v>35.735599999999998</v>
      </c>
      <c r="D21" s="31">
        <f>SUM(D16:D20)</f>
        <v>37.159999999999997</v>
      </c>
      <c r="E21" s="1"/>
      <c r="F21" s="32" t="s">
        <v>15</v>
      </c>
      <c r="G21" s="33">
        <f>C21</f>
        <v>35.735599999999998</v>
      </c>
      <c r="H21" s="1"/>
    </row>
    <row r="22" spans="1:8" ht="15" thickTop="1" x14ac:dyDescent="0.3">
      <c r="A22" s="1"/>
      <c r="B22" s="21"/>
      <c r="C22" s="34"/>
      <c r="D22" s="35"/>
      <c r="E22" s="1"/>
      <c r="F22" s="1"/>
      <c r="G22" s="1"/>
      <c r="H22" s="1"/>
    </row>
    <row r="23" spans="1:8" ht="22.5" customHeight="1" thickBot="1" x14ac:dyDescent="0.35">
      <c r="A23" s="1"/>
      <c r="B23" s="15" t="s">
        <v>10</v>
      </c>
      <c r="C23" s="50">
        <f>+C21+D21</f>
        <v>72.895600000000002</v>
      </c>
      <c r="D23" s="51"/>
      <c r="E23" s="1"/>
      <c r="F23" s="1"/>
      <c r="G23" s="1"/>
      <c r="H23" s="1"/>
    </row>
    <row r="24" spans="1:8" ht="15.6" thickTop="1" thickBot="1" x14ac:dyDescent="0.35">
      <c r="A24" s="1"/>
      <c r="B24" s="1"/>
      <c r="C24" s="1"/>
      <c r="D24" s="1"/>
      <c r="E24" s="1"/>
      <c r="F24" s="1"/>
      <c r="G24" s="1"/>
      <c r="H24" s="1"/>
    </row>
    <row r="25" spans="1:8" ht="15" thickBot="1" x14ac:dyDescent="0.35">
      <c r="A25" s="1"/>
      <c r="B25" s="1"/>
      <c r="C25" s="1"/>
      <c r="D25" s="36" t="s">
        <v>25</v>
      </c>
      <c r="E25" s="1"/>
      <c r="F25" s="1"/>
      <c r="G25" s="1"/>
      <c r="H25" s="1"/>
    </row>
    <row r="26" spans="1:8" ht="27" customHeight="1" x14ac:dyDescent="0.3">
      <c r="A26" s="1"/>
      <c r="B26" s="37" t="s">
        <v>13</v>
      </c>
      <c r="C26" s="38" t="s">
        <v>18</v>
      </c>
      <c r="D26" s="39">
        <f>6.7+5</f>
        <v>11.7</v>
      </c>
      <c r="E26" s="1"/>
      <c r="F26" s="1"/>
      <c r="G26" s="1"/>
      <c r="H26" s="1"/>
    </row>
    <row r="27" spans="1:8" ht="23.55" customHeight="1" thickBot="1" x14ac:dyDescent="0.35">
      <c r="A27" s="1"/>
      <c r="B27" s="52" t="s">
        <v>24</v>
      </c>
      <c r="C27" s="40" t="s">
        <v>19</v>
      </c>
      <c r="D27" s="41">
        <f>5+19.14</f>
        <v>24.14</v>
      </c>
      <c r="E27" s="1"/>
      <c r="F27" s="1"/>
      <c r="G27" s="1"/>
      <c r="H27" s="1"/>
    </row>
    <row r="28" spans="1:8" ht="27.45" customHeight="1" thickBot="1" x14ac:dyDescent="0.35">
      <c r="A28" s="1"/>
      <c r="B28" s="53"/>
      <c r="C28" s="42" t="s">
        <v>20</v>
      </c>
      <c r="D28" s="43">
        <f>32.13+5</f>
        <v>37.130000000000003</v>
      </c>
      <c r="E28" s="1"/>
      <c r="F28" s="44" t="s">
        <v>23</v>
      </c>
      <c r="G28" s="33">
        <f>(C21+IF(ISNA(VLOOKUP(D30,tab_option,2,FALSE)),0,VLOOKUP(D30,tab_option,2,FALSE)))-5</f>
        <v>42.435599999999994</v>
      </c>
      <c r="H28" s="1"/>
    </row>
    <row r="29" spans="1:8" ht="15" thickBot="1" x14ac:dyDescent="0.35">
      <c r="A29" s="1"/>
      <c r="B29" s="1"/>
      <c r="C29" s="1"/>
      <c r="D29" s="45"/>
      <c r="E29" s="1"/>
      <c r="F29" s="1"/>
      <c r="G29" s="1"/>
      <c r="H29" s="1"/>
    </row>
    <row r="30" spans="1:8" ht="15" thickBot="1" x14ac:dyDescent="0.35">
      <c r="A30" s="1"/>
      <c r="B30" s="46" t="s">
        <v>14</v>
      </c>
      <c r="C30" s="47"/>
      <c r="D30" s="49" t="s">
        <v>18</v>
      </c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</sheetData>
  <sheetProtection sheet="1" objects="1" scenarios="1" selectLockedCells="1"/>
  <mergeCells count="2">
    <mergeCell ref="C23:D23"/>
    <mergeCell ref="B27:B28"/>
  </mergeCells>
  <dataValidations count="1">
    <dataValidation type="list" showInputMessage="1" showErrorMessage="1" sqref="D30" xr:uid="{00000000-0002-0000-0000-000000000000}">
      <formula1>option</formula1>
    </dataValidation>
  </dataValidations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showGridLines="0" zoomScaleNormal="100" workbookViewId="0">
      <selection sqref="A1:Q28"/>
    </sheetView>
  </sheetViews>
  <sheetFormatPr baseColWidth="10"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</sheetData>
  <sheetProtection password="BE65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</vt:lpstr>
      <vt:lpstr>Feuil2</vt:lpstr>
      <vt:lpstr>option</vt:lpstr>
      <vt:lpstr>tab_option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SANTOUL</dc:creator>
  <cp:lastModifiedBy>brigitte duboc</cp:lastModifiedBy>
  <cp:lastPrinted>2024-09-20T08:26:56Z</cp:lastPrinted>
  <dcterms:created xsi:type="dcterms:W3CDTF">2024-09-17T07:12:23Z</dcterms:created>
  <dcterms:modified xsi:type="dcterms:W3CDTF">2024-10-03T19:41:30Z</dcterms:modified>
</cp:coreProperties>
</file>